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7020" tabRatio="567" activeTab="0"/>
  </bookViews>
  <sheets>
    <sheet name="Tabella generale" sheetId="1" r:id="rId1"/>
    <sheet name="criteri" sheetId="2" r:id="rId2"/>
  </sheets>
  <definedNames>
    <definedName name="_xlnm._FilterDatabase" localSheetId="0" hidden="1">'Tabella generale'!$D$1:$D$62</definedName>
  </definedNames>
  <calcPr fullCalcOnLoad="1"/>
</workbook>
</file>

<file path=xl/comments1.xml><?xml version="1.0" encoding="utf-8"?>
<comments xmlns="http://schemas.openxmlformats.org/spreadsheetml/2006/main">
  <authors>
    <author>profilo</author>
  </authors>
  <commentList>
    <comment ref="E1" authorId="0">
      <text>
        <r>
          <rPr>
            <sz val="8"/>
            <rFont val="Tahoma"/>
            <family val="0"/>
          </rPr>
          <t xml:space="preserve">Nominal power
</t>
        </r>
      </text>
    </comment>
    <comment ref="F1" authorId="0">
      <text>
        <r>
          <rPr>
            <sz val="8"/>
            <rFont val="Tahoma"/>
            <family val="2"/>
          </rPr>
          <t xml:space="preserve">Before exposure
</t>
        </r>
      </text>
    </comment>
    <comment ref="G1" authorId="0">
      <text>
        <r>
          <rPr>
            <sz val="8"/>
            <rFont val="Tahoma"/>
            <family val="0"/>
          </rPr>
          <t xml:space="preserve">After 6 months exposure
</t>
        </r>
      </text>
    </comment>
    <comment ref="H1" authorId="0">
      <text>
        <r>
          <rPr>
            <sz val="8"/>
            <rFont val="Tahoma"/>
            <family val="2"/>
          </rPr>
          <t xml:space="preserve">After 12 months exposure
</t>
        </r>
      </text>
    </comment>
    <comment ref="I1" authorId="0">
      <text>
        <r>
          <rPr>
            <sz val="8"/>
            <rFont val="Tahoma"/>
            <family val="2"/>
          </rPr>
          <t>After 24 months exposure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<sst xmlns="http://schemas.openxmlformats.org/spreadsheetml/2006/main" count="198" uniqueCount="99">
  <si>
    <t>US64</t>
  </si>
  <si>
    <t>MST43MV</t>
  </si>
  <si>
    <t>PWX500</t>
  </si>
  <si>
    <t>SP75</t>
  </si>
  <si>
    <t>SF75</t>
  </si>
  <si>
    <t>BP580</t>
  </si>
  <si>
    <t>GPV75M</t>
  </si>
  <si>
    <t>KC80</t>
  </si>
  <si>
    <t>Sunslates</t>
  </si>
  <si>
    <t>SDZ34-10</t>
  </si>
  <si>
    <t>ASE50PWX</t>
  </si>
  <si>
    <t>ASI16-2300</t>
  </si>
  <si>
    <t>H800A</t>
  </si>
  <si>
    <t>I55</t>
  </si>
  <si>
    <t>M30-16GEGK</t>
  </si>
  <si>
    <t>PL800</t>
  </si>
  <si>
    <t>RSM100</t>
  </si>
  <si>
    <t>SFM36Bx</t>
  </si>
  <si>
    <t>p-Si</t>
  </si>
  <si>
    <t>m-Si</t>
  </si>
  <si>
    <t>a-Si</t>
  </si>
  <si>
    <t>ASE</t>
  </si>
  <si>
    <t>BP Solar</t>
  </si>
  <si>
    <t>GPV</t>
  </si>
  <si>
    <t>Kyocera</t>
  </si>
  <si>
    <t>Solarex</t>
  </si>
  <si>
    <t>Photowatt</t>
  </si>
  <si>
    <t>Newtec</t>
  </si>
  <si>
    <t>Solar Fabrik</t>
  </si>
  <si>
    <t>Siemens</t>
  </si>
  <si>
    <t>Atlantis</t>
  </si>
  <si>
    <t>Uni-Solar</t>
  </si>
  <si>
    <t>Arco Solar</t>
  </si>
  <si>
    <t>Helios</t>
  </si>
  <si>
    <t>Isofoton</t>
  </si>
  <si>
    <t>Solarwatt</t>
  </si>
  <si>
    <t>Eurosolare</t>
  </si>
  <si>
    <t>Shell Solar</t>
  </si>
  <si>
    <t>Pilkington</t>
  </si>
  <si>
    <t xml:space="preserve">UPM880 </t>
  </si>
  <si>
    <t>BP460</t>
  </si>
  <si>
    <t>M55</t>
  </si>
  <si>
    <t>NT907S</t>
  </si>
  <si>
    <t>BPX47500</t>
  </si>
  <si>
    <t>MSX60</t>
  </si>
  <si>
    <t>H60</t>
  </si>
  <si>
    <t>USSC</t>
  </si>
  <si>
    <t>Sharp</t>
  </si>
  <si>
    <t>Solution</t>
  </si>
  <si>
    <t>APS</t>
  </si>
  <si>
    <t>LA361K51S</t>
  </si>
  <si>
    <t>MSX120</t>
  </si>
  <si>
    <t>GPV110M</t>
  </si>
  <si>
    <t>BP585</t>
  </si>
  <si>
    <t>SDZ3610</t>
  </si>
  <si>
    <t>PS94SP100</t>
  </si>
  <si>
    <t>-</t>
  </si>
  <si>
    <t>EP50</t>
  </si>
  <si>
    <t>PM6008A068L</t>
  </si>
  <si>
    <t>APX90</t>
  </si>
  <si>
    <t>ASE-100-GT-FT</t>
  </si>
  <si>
    <t>BP275F</t>
  </si>
  <si>
    <t>DS40</t>
  </si>
  <si>
    <t>GPV75P</t>
  </si>
  <si>
    <t>KC60</t>
  </si>
  <si>
    <t>M500A</t>
  </si>
  <si>
    <t>M-S36-53</t>
  </si>
  <si>
    <t>MSX-83</t>
  </si>
  <si>
    <t>PW1000</t>
  </si>
  <si>
    <t>RSM50</t>
  </si>
  <si>
    <t>SM55</t>
  </si>
  <si>
    <t>ST40</t>
  </si>
  <si>
    <t>SW50T</t>
  </si>
  <si>
    <t>CIS</t>
  </si>
  <si>
    <t>Atersa</t>
  </si>
  <si>
    <t>Dunasolar</t>
  </si>
  <si>
    <t>Trimex Tesla</t>
  </si>
  <si>
    <t>Sunware</t>
  </si>
  <si>
    <r>
      <t>P</t>
    </r>
    <r>
      <rPr>
        <b/>
        <vertAlign val="subscript"/>
        <sz val="10"/>
        <rFont val="Arial"/>
        <family val="2"/>
      </rPr>
      <t>n</t>
    </r>
  </si>
  <si>
    <r>
      <t>P</t>
    </r>
    <r>
      <rPr>
        <b/>
        <vertAlign val="subscript"/>
        <sz val="10"/>
        <rFont val="Arial"/>
        <family val="2"/>
      </rPr>
      <t>0</t>
    </r>
  </si>
  <si>
    <r>
      <t>P</t>
    </r>
    <r>
      <rPr>
        <b/>
        <vertAlign val="subscript"/>
        <sz val="10"/>
        <rFont val="Arial"/>
        <family val="2"/>
      </rPr>
      <t>6</t>
    </r>
  </si>
  <si>
    <r>
      <t>P</t>
    </r>
    <r>
      <rPr>
        <b/>
        <vertAlign val="subscript"/>
        <sz val="10"/>
        <rFont val="Arial"/>
        <family val="2"/>
      </rPr>
      <t>12</t>
    </r>
  </si>
  <si>
    <r>
      <t>P</t>
    </r>
    <r>
      <rPr>
        <b/>
        <vertAlign val="subscript"/>
        <sz val="10"/>
        <rFont val="Arial"/>
        <family val="2"/>
      </rPr>
      <t>24</t>
    </r>
  </si>
  <si>
    <t>UPM880</t>
  </si>
  <si>
    <r>
      <t>(P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-P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)/P</t>
    </r>
    <r>
      <rPr>
        <b/>
        <vertAlign val="subscript"/>
        <sz val="10"/>
        <rFont val="Arial"/>
        <family val="2"/>
      </rPr>
      <t>n</t>
    </r>
  </si>
  <si>
    <r>
      <t>(P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-P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)/P</t>
    </r>
    <r>
      <rPr>
        <b/>
        <vertAlign val="subscript"/>
        <sz val="10"/>
        <rFont val="Arial"/>
        <family val="2"/>
      </rPr>
      <t>0</t>
    </r>
  </si>
  <si>
    <t>[W]</t>
  </si>
  <si>
    <r>
      <t>(P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>-P</t>
    </r>
    <r>
      <rPr>
        <b/>
        <vertAlign val="subscript"/>
        <sz val="10"/>
        <rFont val="Arial"/>
        <family val="2"/>
      </rPr>
      <t>6</t>
    </r>
    <r>
      <rPr>
        <b/>
        <sz val="10"/>
        <rFont val="Arial"/>
        <family val="2"/>
      </rPr>
      <t>)/P</t>
    </r>
    <r>
      <rPr>
        <b/>
        <vertAlign val="subscript"/>
        <sz val="10"/>
        <rFont val="Arial"/>
        <family val="2"/>
      </rPr>
      <t>6</t>
    </r>
  </si>
  <si>
    <r>
      <t>(P</t>
    </r>
    <r>
      <rPr>
        <b/>
        <vertAlign val="subscript"/>
        <sz val="10"/>
        <rFont val="Arial"/>
        <family val="2"/>
      </rPr>
      <t>24</t>
    </r>
    <r>
      <rPr>
        <b/>
        <sz val="10"/>
        <rFont val="Arial"/>
        <family val="2"/>
      </rPr>
      <t>-P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>)/P</t>
    </r>
    <r>
      <rPr>
        <b/>
        <vertAlign val="subscript"/>
        <sz val="10"/>
        <rFont val="Arial"/>
        <family val="2"/>
      </rPr>
      <t>12</t>
    </r>
  </si>
  <si>
    <t>Test</t>
  </si>
  <si>
    <t>year</t>
  </si>
  <si>
    <t>Manufacturer</t>
  </si>
  <si>
    <t>Module</t>
  </si>
  <si>
    <t>Cell</t>
  </si>
  <si>
    <t>Mean</t>
  </si>
  <si>
    <t>Total</t>
  </si>
  <si>
    <t>All</t>
  </si>
  <si>
    <r>
      <t>(P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>-P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)/P</t>
    </r>
    <r>
      <rPr>
        <b/>
        <vertAlign val="subscript"/>
        <sz val="10"/>
        <rFont val="Arial"/>
        <family val="2"/>
      </rPr>
      <t>0</t>
    </r>
  </si>
  <si>
    <r>
      <t>(P</t>
    </r>
    <r>
      <rPr>
        <b/>
        <vertAlign val="subscript"/>
        <sz val="10"/>
        <rFont val="Arial"/>
        <family val="2"/>
      </rPr>
      <t>12</t>
    </r>
    <r>
      <rPr>
        <b/>
        <sz val="10"/>
        <rFont val="Arial"/>
        <family val="2"/>
      </rPr>
      <t>-P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)/P</t>
    </r>
    <r>
      <rPr>
        <b/>
        <vertAlign val="subscript"/>
        <sz val="10"/>
        <rFont val="Arial"/>
        <family val="2"/>
      </rPr>
      <t>n</t>
    </r>
  </si>
</sst>
</file>

<file path=xl/styles.xml><?xml version="1.0" encoding="utf-8"?>
<styleSheet xmlns="http://schemas.openxmlformats.org/spreadsheetml/2006/main">
  <numFmts count="3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_ * #,##0.000_ ;_ * \-#,##0.000_ ;_ * &quot;-&quot;??_ ;_ @_ "/>
    <numFmt numFmtId="179" formatCode="0.0"/>
    <numFmt numFmtId="180" formatCode="0.00000"/>
    <numFmt numFmtId="181" formatCode="0.000"/>
    <numFmt numFmtId="182" formatCode="0.000%"/>
    <numFmt numFmtId="183" formatCode="0.0%"/>
    <numFmt numFmtId="184" formatCode="0.000000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sz val="8"/>
      <name val="Tahoma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left"/>
    </xf>
    <xf numFmtId="0" fontId="0" fillId="0" borderId="8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6" fillId="0" borderId="9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83" fontId="0" fillId="2" borderId="21" xfId="0" applyNumberFormat="1" applyFont="1" applyFill="1" applyBorder="1" applyAlignment="1">
      <alignment horizontal="center"/>
    </xf>
    <xf numFmtId="183" fontId="0" fillId="2" borderId="22" xfId="0" applyNumberFormat="1" applyFont="1" applyFill="1" applyBorder="1" applyAlignment="1">
      <alignment horizontal="center"/>
    </xf>
    <xf numFmtId="183" fontId="7" fillId="2" borderId="11" xfId="0" applyNumberFormat="1" applyFont="1" applyFill="1" applyBorder="1" applyAlignment="1">
      <alignment horizontal="center"/>
    </xf>
    <xf numFmtId="183" fontId="0" fillId="2" borderId="23" xfId="0" applyNumberFormat="1" applyFont="1" applyFill="1" applyBorder="1" applyAlignment="1">
      <alignment horizontal="center"/>
    </xf>
    <xf numFmtId="183" fontId="0" fillId="2" borderId="24" xfId="0" applyNumberFormat="1" applyFont="1" applyFill="1" applyBorder="1" applyAlignment="1">
      <alignment horizontal="center"/>
    </xf>
    <xf numFmtId="183" fontId="0" fillId="2" borderId="10" xfId="0" applyNumberFormat="1" applyFont="1" applyFill="1" applyBorder="1" applyAlignment="1">
      <alignment horizontal="center"/>
    </xf>
    <xf numFmtId="183" fontId="0" fillId="2" borderId="25" xfId="0" applyNumberFormat="1" applyFont="1" applyFill="1" applyBorder="1" applyAlignment="1">
      <alignment horizontal="center"/>
    </xf>
    <xf numFmtId="183" fontId="0" fillId="2" borderId="26" xfId="0" applyNumberFormat="1" applyFont="1" applyFill="1" applyBorder="1" applyAlignment="1">
      <alignment horizontal="center"/>
    </xf>
    <xf numFmtId="183" fontId="0" fillId="2" borderId="16" xfId="0" applyNumberFormat="1" applyFon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183" fontId="0" fillId="0" borderId="35" xfId="0" applyNumberFormat="1" applyBorder="1" applyAlignment="1">
      <alignment horizontal="center"/>
    </xf>
    <xf numFmtId="183" fontId="0" fillId="0" borderId="36" xfId="0" applyNumberFormat="1" applyBorder="1" applyAlignment="1">
      <alignment horizontal="center"/>
    </xf>
    <xf numFmtId="183" fontId="0" fillId="0" borderId="24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183" fontId="0" fillId="0" borderId="38" xfId="0" applyNumberFormat="1" applyBorder="1" applyAlignment="1">
      <alignment horizontal="center"/>
    </xf>
    <xf numFmtId="183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183" fontId="0" fillId="0" borderId="41" xfId="0" applyNumberFormat="1" applyBorder="1" applyAlignment="1">
      <alignment horizontal="center"/>
    </xf>
    <xf numFmtId="183" fontId="0" fillId="0" borderId="0" xfId="0" applyNumberFormat="1" applyBorder="1" applyAlignment="1">
      <alignment horizontal="center"/>
    </xf>
    <xf numFmtId="183" fontId="0" fillId="0" borderId="42" xfId="0" applyNumberFormat="1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43" xfId="0" applyNumberFormat="1" applyBorder="1" applyAlignment="1">
      <alignment horizontal="center"/>
    </xf>
    <xf numFmtId="183" fontId="0" fillId="0" borderId="44" xfId="0" applyNumberFormat="1" applyBorder="1" applyAlignment="1">
      <alignment horizontal="center"/>
    </xf>
    <xf numFmtId="183" fontId="0" fillId="0" borderId="45" xfId="0" applyNumberFormat="1" applyBorder="1" applyAlignment="1">
      <alignment horizontal="center"/>
    </xf>
    <xf numFmtId="183" fontId="0" fillId="0" borderId="32" xfId="0" applyNumberFormat="1" applyBorder="1" applyAlignment="1">
      <alignment horizontal="center"/>
    </xf>
    <xf numFmtId="183" fontId="0" fillId="0" borderId="33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183" fontId="0" fillId="2" borderId="11" xfId="0" applyNumberFormat="1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24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6" fillId="3" borderId="8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0" fillId="3" borderId="26" xfId="0" applyFont="1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right" vertical="top" wrapText="1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Rapporti P2,P2',P3 SU P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63" sqref="F63"/>
    </sheetView>
  </sheetViews>
  <sheetFormatPr defaultColWidth="9.140625" defaultRowHeight="12.75"/>
  <cols>
    <col min="1" max="1" width="3.00390625" style="0" bestFit="1" customWidth="1"/>
    <col min="2" max="2" width="13.140625" style="0" customWidth="1"/>
    <col min="3" max="3" width="14.28125" style="7" bestFit="1" customWidth="1"/>
    <col min="4" max="4" width="4.8515625" style="7" bestFit="1" customWidth="1"/>
    <col min="5" max="5" width="7.7109375" style="1" customWidth="1"/>
    <col min="6" max="6" width="5.57421875" style="1" bestFit="1" customWidth="1"/>
    <col min="7" max="7" width="5.00390625" style="1" bestFit="1" customWidth="1"/>
    <col min="8" max="8" width="7.00390625" style="1" bestFit="1" customWidth="1"/>
    <col min="9" max="9" width="6.00390625" style="1" bestFit="1" customWidth="1"/>
    <col min="10" max="10" width="10.00390625" style="1" bestFit="1" customWidth="1"/>
    <col min="11" max="11" width="9.28125" style="1" bestFit="1" customWidth="1"/>
    <col min="12" max="12" width="10.00390625" style="1" bestFit="1" customWidth="1"/>
    <col min="13" max="13" width="10.00390625" style="1" customWidth="1"/>
    <col min="14" max="14" width="11.421875" style="1" bestFit="1" customWidth="1"/>
    <col min="15" max="15" width="10.28125" style="1" bestFit="1" customWidth="1"/>
    <col min="16" max="16" width="5.00390625" style="0" bestFit="1" customWidth="1"/>
  </cols>
  <sheetData>
    <row r="1" spans="1:16" s="2" customFormat="1" ht="15.75">
      <c r="A1" s="9"/>
      <c r="B1" s="108" t="s">
        <v>91</v>
      </c>
      <c r="C1" s="11" t="s">
        <v>92</v>
      </c>
      <c r="D1" s="10" t="s">
        <v>93</v>
      </c>
      <c r="E1" s="82" t="s">
        <v>78</v>
      </c>
      <c r="F1" s="83" t="s">
        <v>79</v>
      </c>
      <c r="G1" s="83" t="s">
        <v>80</v>
      </c>
      <c r="H1" s="83" t="s">
        <v>81</v>
      </c>
      <c r="I1" s="99" t="s">
        <v>82</v>
      </c>
      <c r="J1" s="35" t="s">
        <v>84</v>
      </c>
      <c r="K1" s="36" t="s">
        <v>85</v>
      </c>
      <c r="L1" s="36" t="s">
        <v>87</v>
      </c>
      <c r="M1" s="36" t="s">
        <v>97</v>
      </c>
      <c r="N1" s="36" t="s">
        <v>88</v>
      </c>
      <c r="O1" s="36" t="s">
        <v>98</v>
      </c>
      <c r="P1" s="11" t="s">
        <v>89</v>
      </c>
    </row>
    <row r="2" spans="1:16" s="2" customFormat="1" ht="13.5" thickBot="1">
      <c r="A2" s="12"/>
      <c r="B2" s="109"/>
      <c r="C2" s="14"/>
      <c r="D2" s="13"/>
      <c r="E2" s="84" t="s">
        <v>86</v>
      </c>
      <c r="F2" s="85" t="s">
        <v>86</v>
      </c>
      <c r="G2" s="85" t="s">
        <v>86</v>
      </c>
      <c r="H2" s="85" t="s">
        <v>86</v>
      </c>
      <c r="I2" s="100" t="s">
        <v>86</v>
      </c>
      <c r="J2" s="37"/>
      <c r="K2" s="38"/>
      <c r="L2" s="38"/>
      <c r="M2" s="38"/>
      <c r="N2" s="38"/>
      <c r="O2" s="38"/>
      <c r="P2" s="14" t="s">
        <v>90</v>
      </c>
    </row>
    <row r="3" spans="1:16" s="2" customFormat="1" ht="12.75">
      <c r="A3" s="48">
        <v>1</v>
      </c>
      <c r="B3" s="25" t="s">
        <v>46</v>
      </c>
      <c r="C3" s="24" t="s">
        <v>39</v>
      </c>
      <c r="D3" s="26" t="s">
        <v>20</v>
      </c>
      <c r="E3" s="86">
        <v>22</v>
      </c>
      <c r="F3" s="87">
        <v>25.6</v>
      </c>
      <c r="G3" s="87"/>
      <c r="H3" s="87">
        <v>17.9</v>
      </c>
      <c r="I3" s="101">
        <v>16.9</v>
      </c>
      <c r="J3" s="39">
        <f>IF(OR(F3="",E3=""),"",(F3-$E3)/$E3)</f>
        <v>0.1636363636363637</v>
      </c>
      <c r="K3" s="40">
        <f aca="true" t="shared" si="0" ref="K3:K21">IF(OR(G3="",H3=""),"",(G3-$F3)/$F3)</f>
      </c>
      <c r="L3" s="40">
        <f aca="true" t="shared" si="1" ref="L3:L20">IF(OR(G3="",H3=""),"",(H3-$G3)/$G3)</f>
      </c>
      <c r="M3" s="43">
        <f>IF(OR(H3="",F3=""),"",(H3-$F3)/$F3)</f>
        <v>-0.3007812500000001</v>
      </c>
      <c r="N3" s="40">
        <f aca="true" t="shared" si="2" ref="N3:N55">IF(I3="","",(I3-$H3)/$H3)</f>
        <v>-0.0558659217877095</v>
      </c>
      <c r="O3" s="41">
        <f>(H3-$E3)/$E3</f>
        <v>-0.18636363636363643</v>
      </c>
      <c r="P3" s="15">
        <v>1993</v>
      </c>
    </row>
    <row r="4" spans="1:16" s="2" customFormat="1" ht="12.75">
      <c r="A4" s="48">
        <v>2</v>
      </c>
      <c r="B4" s="19" t="s">
        <v>22</v>
      </c>
      <c r="C4" s="23" t="s">
        <v>40</v>
      </c>
      <c r="D4" s="27" t="s">
        <v>19</v>
      </c>
      <c r="E4" s="88">
        <v>60</v>
      </c>
      <c r="F4" s="89">
        <v>53.6</v>
      </c>
      <c r="G4" s="89"/>
      <c r="H4" s="89">
        <v>52.3</v>
      </c>
      <c r="I4" s="102"/>
      <c r="J4" s="42">
        <f aca="true" t="shared" si="3" ref="J4:J55">IF(OR(F4="",E4=""),"",(F4-$E4)/$E4)</f>
        <v>-0.10666666666666665</v>
      </c>
      <c r="K4" s="43">
        <f t="shared" si="0"/>
      </c>
      <c r="L4" s="43">
        <f t="shared" si="1"/>
      </c>
      <c r="M4" s="43">
        <f>IF(OR(H4="",F4=""),"",(H4-$F4)/$F4)</f>
        <v>-0.024253731343283663</v>
      </c>
      <c r="N4" s="43">
        <f t="shared" si="2"/>
      </c>
      <c r="O4" s="41">
        <f aca="true" t="shared" si="4" ref="O4:O38">(H4-$E4)/$E4</f>
        <v>-0.12833333333333338</v>
      </c>
      <c r="P4" s="15">
        <v>1993</v>
      </c>
    </row>
    <row r="5" spans="1:16" s="2" customFormat="1" ht="12.75">
      <c r="A5" s="48">
        <v>3</v>
      </c>
      <c r="B5" s="19" t="s">
        <v>29</v>
      </c>
      <c r="C5" s="23" t="s">
        <v>41</v>
      </c>
      <c r="D5" s="27" t="s">
        <v>19</v>
      </c>
      <c r="E5" s="88">
        <v>53</v>
      </c>
      <c r="F5" s="89">
        <v>52.3</v>
      </c>
      <c r="G5" s="89"/>
      <c r="H5" s="89">
        <v>49.4</v>
      </c>
      <c r="I5" s="103">
        <v>48</v>
      </c>
      <c r="J5" s="42">
        <f t="shared" si="3"/>
        <v>-0.013207547169811375</v>
      </c>
      <c r="K5" s="43">
        <f t="shared" si="0"/>
      </c>
      <c r="L5" s="43">
        <f t="shared" si="1"/>
      </c>
      <c r="M5" s="43">
        <f aca="true" t="shared" si="5" ref="M5:M55">IF(OR(H5="",F5=""),"",(H5-$F5)/$F5)</f>
        <v>-0.05544933078393879</v>
      </c>
      <c r="N5" s="43">
        <f t="shared" si="2"/>
        <v>-0.02834008097165989</v>
      </c>
      <c r="O5" s="41">
        <f t="shared" si="4"/>
        <v>-0.06792452830188682</v>
      </c>
      <c r="P5" s="15">
        <v>1993</v>
      </c>
    </row>
    <row r="6" spans="1:16" s="2" customFormat="1" ht="12.75">
      <c r="A6" s="48">
        <v>4</v>
      </c>
      <c r="B6" s="19" t="s">
        <v>47</v>
      </c>
      <c r="C6" s="23" t="s">
        <v>42</v>
      </c>
      <c r="D6" s="27" t="s">
        <v>19</v>
      </c>
      <c r="E6" s="88">
        <v>70</v>
      </c>
      <c r="F6" s="89">
        <v>69.4</v>
      </c>
      <c r="G6" s="89"/>
      <c r="H6" s="89">
        <v>65.5</v>
      </c>
      <c r="I6" s="103"/>
      <c r="J6" s="42">
        <f t="shared" si="3"/>
        <v>-0.00857142857142849</v>
      </c>
      <c r="K6" s="43">
        <f t="shared" si="0"/>
      </c>
      <c r="L6" s="43">
        <f t="shared" si="1"/>
      </c>
      <c r="M6" s="43">
        <f t="shared" si="5"/>
        <v>-0.05619596541786751</v>
      </c>
      <c r="N6" s="43">
        <f t="shared" si="2"/>
      </c>
      <c r="O6" s="81">
        <f t="shared" si="4"/>
        <v>-0.06428571428571428</v>
      </c>
      <c r="P6" s="15">
        <v>1993</v>
      </c>
    </row>
    <row r="7" spans="1:16" s="2" customFormat="1" ht="12.75">
      <c r="A7" s="48">
        <v>5</v>
      </c>
      <c r="B7" s="19" t="s">
        <v>26</v>
      </c>
      <c r="C7" s="23" t="s">
        <v>43</v>
      </c>
      <c r="D7" s="27" t="s">
        <v>18</v>
      </c>
      <c r="E7" s="88">
        <v>48</v>
      </c>
      <c r="F7" s="89">
        <v>40.7</v>
      </c>
      <c r="G7" s="89"/>
      <c r="H7" s="89">
        <v>40.4</v>
      </c>
      <c r="I7" s="103"/>
      <c r="J7" s="42">
        <f t="shared" si="3"/>
        <v>-0.15208333333333326</v>
      </c>
      <c r="K7" s="43">
        <f t="shared" si="0"/>
      </c>
      <c r="L7" s="43">
        <f t="shared" si="1"/>
      </c>
      <c r="M7" s="43">
        <f t="shared" si="5"/>
        <v>-0.007371007371007475</v>
      </c>
      <c r="N7" s="43">
        <f t="shared" si="2"/>
      </c>
      <c r="O7" s="41">
        <f t="shared" si="4"/>
        <v>-0.15833333333333335</v>
      </c>
      <c r="P7" s="15">
        <v>1993</v>
      </c>
    </row>
    <row r="8" spans="1:16" s="2" customFormat="1" ht="12.75">
      <c r="A8" s="48">
        <v>6</v>
      </c>
      <c r="B8" s="19" t="s">
        <v>25</v>
      </c>
      <c r="C8" s="23" t="s">
        <v>44</v>
      </c>
      <c r="D8" s="27" t="s">
        <v>18</v>
      </c>
      <c r="E8" s="88">
        <v>60</v>
      </c>
      <c r="F8" s="89">
        <v>57.3</v>
      </c>
      <c r="G8" s="89"/>
      <c r="H8" s="89">
        <v>55</v>
      </c>
      <c r="I8" s="103">
        <v>52.3</v>
      </c>
      <c r="J8" s="42">
        <f t="shared" si="3"/>
        <v>-0.04500000000000005</v>
      </c>
      <c r="K8" s="43">
        <f t="shared" si="0"/>
      </c>
      <c r="L8" s="43">
        <f t="shared" si="1"/>
      </c>
      <c r="M8" s="43">
        <f t="shared" si="5"/>
        <v>-0.04013961605584637</v>
      </c>
      <c r="N8" s="43">
        <f t="shared" si="2"/>
        <v>-0.04909090909090914</v>
      </c>
      <c r="O8" s="81">
        <f t="shared" si="4"/>
        <v>-0.08333333333333333</v>
      </c>
      <c r="P8" s="15">
        <v>1993</v>
      </c>
    </row>
    <row r="9" spans="1:16" s="2" customFormat="1" ht="12.75">
      <c r="A9" s="48">
        <v>7</v>
      </c>
      <c r="B9" s="19" t="s">
        <v>33</v>
      </c>
      <c r="C9" s="23" t="s">
        <v>45</v>
      </c>
      <c r="D9" s="27" t="s">
        <v>19</v>
      </c>
      <c r="E9" s="88">
        <v>60</v>
      </c>
      <c r="F9" s="89">
        <v>53.6</v>
      </c>
      <c r="G9" s="90"/>
      <c r="H9" s="91">
        <v>51.4</v>
      </c>
      <c r="I9" s="103">
        <v>50.7</v>
      </c>
      <c r="J9" s="42">
        <f t="shared" si="3"/>
        <v>-0.10666666666666665</v>
      </c>
      <c r="K9" s="43">
        <f t="shared" si="0"/>
      </c>
      <c r="L9" s="43">
        <f t="shared" si="1"/>
      </c>
      <c r="M9" s="43">
        <f t="shared" si="5"/>
        <v>-0.041044776119403034</v>
      </c>
      <c r="N9" s="43">
        <f t="shared" si="2"/>
        <v>-0.013618677042801473</v>
      </c>
      <c r="O9" s="41">
        <f t="shared" si="4"/>
        <v>-0.14333333333333337</v>
      </c>
      <c r="P9" s="15">
        <v>1994</v>
      </c>
    </row>
    <row r="10" spans="1:16" s="2" customFormat="1" ht="12.75">
      <c r="A10" s="48">
        <v>8</v>
      </c>
      <c r="B10" s="19" t="s">
        <v>26</v>
      </c>
      <c r="C10" s="23" t="s">
        <v>2</v>
      </c>
      <c r="D10" s="27" t="s">
        <v>18</v>
      </c>
      <c r="E10" s="88">
        <v>46</v>
      </c>
      <c r="F10" s="89">
        <v>48.9</v>
      </c>
      <c r="G10" s="90"/>
      <c r="H10" s="91">
        <v>47.1</v>
      </c>
      <c r="I10" s="103">
        <v>46.6</v>
      </c>
      <c r="J10" s="42">
        <f t="shared" si="3"/>
        <v>0.06304347826086953</v>
      </c>
      <c r="K10" s="43">
        <f t="shared" si="0"/>
      </c>
      <c r="L10" s="43">
        <f t="shared" si="1"/>
      </c>
      <c r="M10" s="43">
        <f t="shared" si="5"/>
        <v>-0.036809815950920186</v>
      </c>
      <c r="N10" s="43">
        <f t="shared" si="2"/>
        <v>-0.010615711252653927</v>
      </c>
      <c r="O10" s="81">
        <f t="shared" si="4"/>
        <v>0.0239130434782609</v>
      </c>
      <c r="P10" s="15">
        <v>1994</v>
      </c>
    </row>
    <row r="11" spans="1:16" s="2" customFormat="1" ht="12.75">
      <c r="A11" s="48">
        <v>9</v>
      </c>
      <c r="B11" s="20" t="s">
        <v>24</v>
      </c>
      <c r="C11" s="32" t="s">
        <v>50</v>
      </c>
      <c r="D11" s="28" t="s">
        <v>18</v>
      </c>
      <c r="E11" s="88">
        <v>51</v>
      </c>
      <c r="F11" s="89">
        <v>51.1</v>
      </c>
      <c r="G11" s="90"/>
      <c r="H11" s="89">
        <v>49.4</v>
      </c>
      <c r="I11" s="103">
        <v>48.9</v>
      </c>
      <c r="J11" s="42">
        <f t="shared" si="3"/>
        <v>0.001960784313725518</v>
      </c>
      <c r="K11" s="43">
        <f t="shared" si="0"/>
      </c>
      <c r="L11" s="43">
        <f t="shared" si="1"/>
      </c>
      <c r="M11" s="43">
        <f t="shared" si="5"/>
        <v>-0.0332681017612525</v>
      </c>
      <c r="N11" s="43">
        <f t="shared" si="2"/>
        <v>-0.010121457489878543</v>
      </c>
      <c r="O11" s="81">
        <f t="shared" si="4"/>
        <v>-0.03137254901960787</v>
      </c>
      <c r="P11" s="16">
        <v>1995</v>
      </c>
    </row>
    <row r="12" spans="1:16" s="2" customFormat="1" ht="12.75">
      <c r="A12" s="48">
        <v>10</v>
      </c>
      <c r="B12" s="20" t="s">
        <v>25</v>
      </c>
      <c r="C12" s="32" t="s">
        <v>51</v>
      </c>
      <c r="D12" s="28" t="s">
        <v>18</v>
      </c>
      <c r="E12" s="92">
        <v>120</v>
      </c>
      <c r="F12" s="89">
        <v>115.2</v>
      </c>
      <c r="G12" s="90"/>
      <c r="H12" s="89">
        <v>110.8</v>
      </c>
      <c r="I12" s="103">
        <v>107.3</v>
      </c>
      <c r="J12" s="42">
        <f t="shared" si="3"/>
        <v>-0.03999999999999997</v>
      </c>
      <c r="K12" s="43">
        <f t="shared" si="0"/>
      </c>
      <c r="L12" s="43">
        <f t="shared" si="1"/>
      </c>
      <c r="M12" s="43">
        <f t="shared" si="5"/>
        <v>-0.038194444444444496</v>
      </c>
      <c r="N12" s="43">
        <f t="shared" si="2"/>
        <v>-0.0315884476534296</v>
      </c>
      <c r="O12" s="81">
        <f t="shared" si="4"/>
        <v>-0.07666666666666669</v>
      </c>
      <c r="P12" s="16">
        <v>1995</v>
      </c>
    </row>
    <row r="13" spans="1:16" s="2" customFormat="1" ht="12.75">
      <c r="A13" s="48">
        <v>11</v>
      </c>
      <c r="B13" s="20" t="s">
        <v>23</v>
      </c>
      <c r="C13" s="32" t="s">
        <v>52</v>
      </c>
      <c r="D13" s="28" t="s">
        <v>19</v>
      </c>
      <c r="E13" s="88">
        <v>110</v>
      </c>
      <c r="F13" s="89">
        <v>106.6</v>
      </c>
      <c r="G13" s="90"/>
      <c r="H13" s="89">
        <v>105.4</v>
      </c>
      <c r="I13" s="103">
        <v>104.6</v>
      </c>
      <c r="J13" s="42">
        <f t="shared" si="3"/>
        <v>-0.030909090909090962</v>
      </c>
      <c r="K13" s="43">
        <f t="shared" si="0"/>
      </c>
      <c r="L13" s="43">
        <f t="shared" si="1"/>
      </c>
      <c r="M13" s="43">
        <f t="shared" si="5"/>
        <v>-0.011257035647279444</v>
      </c>
      <c r="N13" s="43">
        <f t="shared" si="2"/>
        <v>-0.007590132827324586</v>
      </c>
      <c r="O13" s="81">
        <f t="shared" si="4"/>
        <v>-0.04181818181818177</v>
      </c>
      <c r="P13" s="16">
        <v>1995</v>
      </c>
    </row>
    <row r="14" spans="1:16" s="2" customFormat="1" ht="12.75">
      <c r="A14" s="48">
        <v>12</v>
      </c>
      <c r="B14" s="20" t="s">
        <v>22</v>
      </c>
      <c r="C14" s="32" t="s">
        <v>53</v>
      </c>
      <c r="D14" s="28" t="s">
        <v>19</v>
      </c>
      <c r="E14" s="88">
        <v>85</v>
      </c>
      <c r="F14" s="89">
        <v>84.6</v>
      </c>
      <c r="G14" s="90"/>
      <c r="H14" s="89">
        <v>83.2</v>
      </c>
      <c r="I14" s="103">
        <v>83.8</v>
      </c>
      <c r="J14" s="42">
        <f t="shared" si="3"/>
        <v>-0.004705882352941244</v>
      </c>
      <c r="K14" s="43">
        <f t="shared" si="0"/>
      </c>
      <c r="L14" s="43">
        <f t="shared" si="1"/>
      </c>
      <c r="M14" s="43">
        <f t="shared" si="5"/>
        <v>-0.016548463356973894</v>
      </c>
      <c r="N14" s="43">
        <f t="shared" si="2"/>
        <v>0.0072115384615383925</v>
      </c>
      <c r="O14" s="81">
        <f t="shared" si="4"/>
        <v>-0.021176470588235262</v>
      </c>
      <c r="P14" s="16">
        <v>1996</v>
      </c>
    </row>
    <row r="15" spans="1:16" s="2" customFormat="1" ht="12.75">
      <c r="A15" s="48">
        <v>13</v>
      </c>
      <c r="B15" s="20" t="s">
        <v>27</v>
      </c>
      <c r="C15" s="32" t="s">
        <v>54</v>
      </c>
      <c r="D15" s="28" t="s">
        <v>19</v>
      </c>
      <c r="E15" s="88">
        <v>36</v>
      </c>
      <c r="F15" s="89">
        <v>35.4</v>
      </c>
      <c r="G15" s="90"/>
      <c r="H15" s="89">
        <v>34.7</v>
      </c>
      <c r="I15" s="103">
        <v>34.4</v>
      </c>
      <c r="J15" s="42">
        <f t="shared" si="3"/>
        <v>-0.016666666666666705</v>
      </c>
      <c r="K15" s="43">
        <f t="shared" si="0"/>
      </c>
      <c r="L15" s="43">
        <f t="shared" si="1"/>
      </c>
      <c r="M15" s="43">
        <f t="shared" si="5"/>
        <v>-0.01977401129943491</v>
      </c>
      <c r="N15" s="43">
        <f t="shared" si="2"/>
        <v>-0.008645533141210497</v>
      </c>
      <c r="O15" s="81">
        <f t="shared" si="4"/>
        <v>-0.03611111111111103</v>
      </c>
      <c r="P15" s="16">
        <v>1996</v>
      </c>
    </row>
    <row r="16" spans="1:16" s="2" customFormat="1" ht="12.75">
      <c r="A16" s="48">
        <v>14</v>
      </c>
      <c r="B16" s="20" t="s">
        <v>46</v>
      </c>
      <c r="C16" s="32" t="s">
        <v>83</v>
      </c>
      <c r="D16" s="28" t="s">
        <v>20</v>
      </c>
      <c r="E16" s="88">
        <v>22</v>
      </c>
      <c r="F16" s="89">
        <v>26.9</v>
      </c>
      <c r="G16" s="90"/>
      <c r="H16" s="89">
        <v>17.5</v>
      </c>
      <c r="I16" s="103">
        <v>17.1</v>
      </c>
      <c r="J16" s="42">
        <f t="shared" si="3"/>
        <v>0.22272727272727266</v>
      </c>
      <c r="K16" s="43">
        <f t="shared" si="0"/>
      </c>
      <c r="L16" s="43">
        <f t="shared" si="1"/>
      </c>
      <c r="M16" s="43">
        <f t="shared" si="5"/>
        <v>-0.3494423791821561</v>
      </c>
      <c r="N16" s="43">
        <f t="shared" si="2"/>
        <v>-0.022857142857142777</v>
      </c>
      <c r="O16" s="41">
        <f t="shared" si="4"/>
        <v>-0.20454545454545456</v>
      </c>
      <c r="P16" s="16">
        <v>1996</v>
      </c>
    </row>
    <row r="17" spans="1:16" s="2" customFormat="1" ht="12.75">
      <c r="A17" s="48">
        <v>15</v>
      </c>
      <c r="B17" s="20" t="s">
        <v>21</v>
      </c>
      <c r="C17" s="32" t="s">
        <v>55</v>
      </c>
      <c r="D17" s="28" t="s">
        <v>18</v>
      </c>
      <c r="E17" s="88">
        <v>100</v>
      </c>
      <c r="F17" s="89">
        <v>101.6</v>
      </c>
      <c r="G17" s="90"/>
      <c r="H17" s="89">
        <v>100.1</v>
      </c>
      <c r="I17" s="102"/>
      <c r="J17" s="42">
        <f t="shared" si="3"/>
        <v>0.015999999999999945</v>
      </c>
      <c r="K17" s="43">
        <f t="shared" si="0"/>
      </c>
      <c r="L17" s="43">
        <f t="shared" si="1"/>
      </c>
      <c r="M17" s="43">
        <f t="shared" si="5"/>
        <v>-0.014763779527559057</v>
      </c>
      <c r="N17" s="43">
        <f t="shared" si="2"/>
      </c>
      <c r="O17" s="81">
        <f t="shared" si="4"/>
        <v>0.0009999999999999432</v>
      </c>
      <c r="P17" s="16">
        <v>1996</v>
      </c>
    </row>
    <row r="18" spans="1:16" s="2" customFormat="1" ht="12.75">
      <c r="A18" s="48">
        <v>16</v>
      </c>
      <c r="B18" s="20" t="s">
        <v>48</v>
      </c>
      <c r="C18" s="32" t="s">
        <v>56</v>
      </c>
      <c r="D18" s="28" t="s">
        <v>19</v>
      </c>
      <c r="E18" s="92">
        <v>55</v>
      </c>
      <c r="F18" s="91">
        <v>54.63</v>
      </c>
      <c r="G18" s="90"/>
      <c r="H18" s="89">
        <v>53.2</v>
      </c>
      <c r="I18" s="103">
        <v>52.7</v>
      </c>
      <c r="J18" s="42">
        <f t="shared" si="3"/>
        <v>-0.006727272727272681</v>
      </c>
      <c r="K18" s="43">
        <f t="shared" si="0"/>
      </c>
      <c r="L18" s="43">
        <f t="shared" si="1"/>
      </c>
      <c r="M18" s="43">
        <f t="shared" si="5"/>
        <v>-0.026176093721398494</v>
      </c>
      <c r="N18" s="43">
        <f t="shared" si="2"/>
        <v>-0.009398496240601503</v>
      </c>
      <c r="O18" s="81">
        <f t="shared" si="4"/>
        <v>-0.032727272727272674</v>
      </c>
      <c r="P18" s="16">
        <v>1996</v>
      </c>
    </row>
    <row r="19" spans="1:16" s="2" customFormat="1" ht="12.75">
      <c r="A19" s="48">
        <v>17</v>
      </c>
      <c r="B19" s="20" t="s">
        <v>49</v>
      </c>
      <c r="C19" s="32" t="s">
        <v>57</v>
      </c>
      <c r="D19" s="28" t="s">
        <v>20</v>
      </c>
      <c r="E19" s="88">
        <v>50</v>
      </c>
      <c r="F19" s="89">
        <v>72.6</v>
      </c>
      <c r="G19" s="90"/>
      <c r="H19" s="89">
        <v>48.9</v>
      </c>
      <c r="I19" s="102"/>
      <c r="J19" s="42">
        <f t="shared" si="3"/>
        <v>0.4519999999999999</v>
      </c>
      <c r="K19" s="43">
        <f t="shared" si="0"/>
      </c>
      <c r="L19" s="43">
        <f t="shared" si="1"/>
      </c>
      <c r="M19" s="43">
        <f t="shared" si="5"/>
        <v>-0.3264462809917355</v>
      </c>
      <c r="N19" s="43">
        <f t="shared" si="2"/>
      </c>
      <c r="O19" s="81">
        <f t="shared" si="4"/>
        <v>-0.02200000000000003</v>
      </c>
      <c r="P19" s="16">
        <v>1996</v>
      </c>
    </row>
    <row r="20" spans="1:16" s="2" customFormat="1" ht="12.75">
      <c r="A20" s="48">
        <v>18</v>
      </c>
      <c r="B20" s="20" t="s">
        <v>21</v>
      </c>
      <c r="C20" s="32" t="s">
        <v>58</v>
      </c>
      <c r="D20" s="28" t="s">
        <v>20</v>
      </c>
      <c r="E20" s="88">
        <v>25</v>
      </c>
      <c r="F20" s="89">
        <v>28.1</v>
      </c>
      <c r="G20" s="90"/>
      <c r="H20" s="89">
        <v>20.7</v>
      </c>
      <c r="I20" s="102"/>
      <c r="J20" s="42">
        <f t="shared" si="3"/>
        <v>0.12400000000000005</v>
      </c>
      <c r="K20" s="43">
        <f t="shared" si="0"/>
      </c>
      <c r="L20" s="43">
        <f t="shared" si="1"/>
      </c>
      <c r="M20" s="43">
        <f t="shared" si="5"/>
        <v>-0.2633451957295374</v>
      </c>
      <c r="N20" s="43">
        <f t="shared" si="2"/>
      </c>
      <c r="O20" s="41">
        <f t="shared" si="4"/>
        <v>-0.17200000000000004</v>
      </c>
      <c r="P20" s="16">
        <v>1996</v>
      </c>
    </row>
    <row r="21" spans="1:16" ht="12.75">
      <c r="A21" s="48">
        <v>19</v>
      </c>
      <c r="B21" s="21" t="s">
        <v>21</v>
      </c>
      <c r="C21" s="23" t="s">
        <v>10</v>
      </c>
      <c r="D21" s="29" t="s">
        <v>18</v>
      </c>
      <c r="E21" s="93">
        <v>49</v>
      </c>
      <c r="F21" s="94">
        <v>46.7</v>
      </c>
      <c r="G21" s="94">
        <v>43.3</v>
      </c>
      <c r="H21" s="94">
        <v>42.6</v>
      </c>
      <c r="I21" s="104"/>
      <c r="J21" s="42">
        <f t="shared" si="3"/>
        <v>-0.04693877551020403</v>
      </c>
      <c r="K21" s="43">
        <f t="shared" si="0"/>
        <v>-0.07280513918629562</v>
      </c>
      <c r="L21" s="43">
        <f>IF(OR(G21="",H21=""),"",(H21-$G21)/$G21)</f>
        <v>-0.01616628175519621</v>
      </c>
      <c r="M21" s="43">
        <f t="shared" si="5"/>
        <v>-0.0877944325481799</v>
      </c>
      <c r="N21" s="43">
        <f>IF(I21="","",(I21-$H21)/$H21)</f>
      </c>
      <c r="O21" s="41">
        <f t="shared" si="4"/>
        <v>-0.13061224489795917</v>
      </c>
      <c r="P21" s="17">
        <v>1998</v>
      </c>
    </row>
    <row r="22" spans="1:16" ht="12.75">
      <c r="A22" s="48">
        <v>20</v>
      </c>
      <c r="B22" s="21" t="s">
        <v>22</v>
      </c>
      <c r="C22" s="23" t="s">
        <v>5</v>
      </c>
      <c r="D22" s="29" t="s">
        <v>19</v>
      </c>
      <c r="E22" s="93">
        <v>80</v>
      </c>
      <c r="F22" s="94">
        <v>81.1</v>
      </c>
      <c r="G22" s="94">
        <v>79.3</v>
      </c>
      <c r="H22" s="94">
        <v>79</v>
      </c>
      <c r="I22" s="104"/>
      <c r="J22" s="42">
        <f t="shared" si="3"/>
        <v>0.013749999999999929</v>
      </c>
      <c r="K22" s="43">
        <f aca="true" t="shared" si="6" ref="K22:K55">IF(OR(G22="",H22=""),"",(G22-$F22)/$F22)</f>
        <v>-0.022194821208384678</v>
      </c>
      <c r="L22" s="43">
        <f aca="true" t="shared" si="7" ref="L22:L55">IF(OR(G22="",H22=""),"",(H22-$G22)/$G22)</f>
        <v>-0.003783102143757846</v>
      </c>
      <c r="M22" s="43">
        <f t="shared" si="5"/>
        <v>-0.02589395807644876</v>
      </c>
      <c r="N22" s="43">
        <f t="shared" si="2"/>
      </c>
      <c r="O22" s="81">
        <f t="shared" si="4"/>
        <v>-0.0125</v>
      </c>
      <c r="P22" s="17">
        <v>1998</v>
      </c>
    </row>
    <row r="23" spans="1:16" ht="12.75">
      <c r="A23" s="48">
        <v>21</v>
      </c>
      <c r="B23" s="21" t="s">
        <v>23</v>
      </c>
      <c r="C23" s="23" t="s">
        <v>6</v>
      </c>
      <c r="D23" s="29" t="s">
        <v>19</v>
      </c>
      <c r="E23" s="93">
        <v>75</v>
      </c>
      <c r="F23" s="94">
        <v>65.2</v>
      </c>
      <c r="G23" s="94">
        <v>63.2</v>
      </c>
      <c r="H23" s="94">
        <v>62</v>
      </c>
      <c r="I23" s="104"/>
      <c r="J23" s="42">
        <f t="shared" si="3"/>
        <v>-0.13066666666666663</v>
      </c>
      <c r="K23" s="43">
        <f t="shared" si="6"/>
        <v>-0.03067484662576687</v>
      </c>
      <c r="L23" s="43">
        <f t="shared" si="7"/>
        <v>-0.018987341772151944</v>
      </c>
      <c r="M23" s="43">
        <f t="shared" si="5"/>
        <v>-0.04907975460122704</v>
      </c>
      <c r="N23" s="43">
        <f t="shared" si="2"/>
      </c>
      <c r="O23" s="41">
        <f t="shared" si="4"/>
        <v>-0.17333333333333334</v>
      </c>
      <c r="P23" s="17">
        <v>1998</v>
      </c>
    </row>
    <row r="24" spans="1:16" ht="12.75">
      <c r="A24" s="48">
        <v>22</v>
      </c>
      <c r="B24" s="21" t="s">
        <v>24</v>
      </c>
      <c r="C24" s="23" t="s">
        <v>7</v>
      </c>
      <c r="D24" s="29" t="s">
        <v>18</v>
      </c>
      <c r="E24" s="93">
        <v>80</v>
      </c>
      <c r="F24" s="94">
        <v>71.4</v>
      </c>
      <c r="G24" s="94">
        <v>68.3</v>
      </c>
      <c r="H24" s="94">
        <v>66.8</v>
      </c>
      <c r="I24" s="104"/>
      <c r="J24" s="42">
        <f t="shared" si="3"/>
        <v>-0.10749999999999993</v>
      </c>
      <c r="K24" s="43">
        <f t="shared" si="6"/>
        <v>-0.04341736694677883</v>
      </c>
      <c r="L24" s="43">
        <f t="shared" si="7"/>
        <v>-0.021961932650073207</v>
      </c>
      <c r="M24" s="43">
        <f t="shared" si="5"/>
        <v>-0.06442577030812337</v>
      </c>
      <c r="N24" s="43">
        <f t="shared" si="2"/>
      </c>
      <c r="O24" s="41">
        <f t="shared" si="4"/>
        <v>-0.16500000000000004</v>
      </c>
      <c r="P24" s="17">
        <v>1998</v>
      </c>
    </row>
    <row r="25" spans="1:16" ht="12.75">
      <c r="A25" s="48">
        <v>23</v>
      </c>
      <c r="B25" s="21" t="s">
        <v>25</v>
      </c>
      <c r="C25" s="23" t="s">
        <v>1</v>
      </c>
      <c r="D25" s="29" t="s">
        <v>20</v>
      </c>
      <c r="E25" s="93">
        <v>43</v>
      </c>
      <c r="F25" s="94">
        <v>44.9</v>
      </c>
      <c r="G25" s="94">
        <v>40.1</v>
      </c>
      <c r="H25" s="94">
        <v>39.9</v>
      </c>
      <c r="I25" s="104"/>
      <c r="J25" s="42">
        <f t="shared" si="3"/>
        <v>0.04418604651162787</v>
      </c>
      <c r="K25" s="43">
        <f t="shared" si="6"/>
        <v>-0.10690423162583514</v>
      </c>
      <c r="L25" s="43">
        <f t="shared" si="7"/>
        <v>-0.0049875311720698964</v>
      </c>
      <c r="M25" s="43">
        <f t="shared" si="5"/>
        <v>-0.111358574610245</v>
      </c>
      <c r="N25" s="43">
        <f t="shared" si="2"/>
      </c>
      <c r="O25" s="81">
        <f t="shared" si="4"/>
        <v>-0.07209302325581399</v>
      </c>
      <c r="P25" s="17">
        <v>1998</v>
      </c>
    </row>
    <row r="26" spans="1:16" ht="12.75">
      <c r="A26" s="48">
        <v>24</v>
      </c>
      <c r="B26" s="21" t="s">
        <v>26</v>
      </c>
      <c r="C26" s="23" t="s">
        <v>2</v>
      </c>
      <c r="D26" s="29" t="s">
        <v>18</v>
      </c>
      <c r="E26" s="93">
        <v>50</v>
      </c>
      <c r="F26" s="94">
        <v>43.2</v>
      </c>
      <c r="G26" s="94">
        <v>40.1</v>
      </c>
      <c r="H26" s="94">
        <v>39.7</v>
      </c>
      <c r="I26" s="104"/>
      <c r="J26" s="42">
        <f t="shared" si="3"/>
        <v>-0.13599999999999995</v>
      </c>
      <c r="K26" s="43">
        <f t="shared" si="6"/>
        <v>-0.07175925925925929</v>
      </c>
      <c r="L26" s="43">
        <f t="shared" si="7"/>
        <v>-0.009975062344139616</v>
      </c>
      <c r="M26" s="43">
        <f t="shared" si="5"/>
        <v>-0.08101851851851852</v>
      </c>
      <c r="N26" s="43">
        <f t="shared" si="2"/>
      </c>
      <c r="O26" s="41">
        <f t="shared" si="4"/>
        <v>-0.20599999999999993</v>
      </c>
      <c r="P26" s="17">
        <v>1998</v>
      </c>
    </row>
    <row r="27" spans="1:16" ht="12.75">
      <c r="A27" s="48">
        <v>25</v>
      </c>
      <c r="B27" s="21" t="s">
        <v>27</v>
      </c>
      <c r="C27" s="23" t="s">
        <v>9</v>
      </c>
      <c r="D27" s="29" t="s">
        <v>19</v>
      </c>
      <c r="E27" s="93">
        <v>34</v>
      </c>
      <c r="F27" s="94">
        <v>32.6</v>
      </c>
      <c r="G27" s="94">
        <v>32.6</v>
      </c>
      <c r="H27" s="94">
        <v>32.7</v>
      </c>
      <c r="I27" s="104"/>
      <c r="J27" s="42">
        <f t="shared" si="3"/>
        <v>-0.04117647058823525</v>
      </c>
      <c r="K27" s="43">
        <f t="shared" si="6"/>
        <v>0</v>
      </c>
      <c r="L27" s="43">
        <f t="shared" si="7"/>
        <v>0.0030674846625767306</v>
      </c>
      <c r="M27" s="43">
        <f t="shared" si="5"/>
        <v>0.0030674846625767306</v>
      </c>
      <c r="N27" s="43">
        <f t="shared" si="2"/>
      </c>
      <c r="O27" s="81">
        <f t="shared" si="4"/>
        <v>-0.03823529411764698</v>
      </c>
      <c r="P27" s="17">
        <v>1998</v>
      </c>
    </row>
    <row r="28" spans="1:16" ht="12.75">
      <c r="A28" s="48">
        <v>26</v>
      </c>
      <c r="B28" s="21" t="s">
        <v>28</v>
      </c>
      <c r="C28" s="23" t="s">
        <v>4</v>
      </c>
      <c r="D28" s="29" t="s">
        <v>19</v>
      </c>
      <c r="E28" s="93">
        <v>75</v>
      </c>
      <c r="F28" s="94">
        <v>64.7</v>
      </c>
      <c r="G28" s="94">
        <v>64</v>
      </c>
      <c r="H28" s="94">
        <v>64.2</v>
      </c>
      <c r="I28" s="104"/>
      <c r="J28" s="42">
        <f t="shared" si="3"/>
        <v>-0.1373333333333333</v>
      </c>
      <c r="K28" s="43">
        <f t="shared" si="6"/>
        <v>-0.010819165378670831</v>
      </c>
      <c r="L28" s="43">
        <f t="shared" si="7"/>
        <v>0.0031250000000000444</v>
      </c>
      <c r="M28" s="43">
        <f t="shared" si="5"/>
        <v>-0.0077279752704791345</v>
      </c>
      <c r="N28" s="43">
        <f t="shared" si="2"/>
      </c>
      <c r="O28" s="41">
        <f t="shared" si="4"/>
        <v>-0.14399999999999996</v>
      </c>
      <c r="P28" s="17">
        <v>1998</v>
      </c>
    </row>
    <row r="29" spans="1:16" ht="12.75">
      <c r="A29" s="48">
        <v>27</v>
      </c>
      <c r="B29" s="21" t="s">
        <v>29</v>
      </c>
      <c r="C29" s="23" t="s">
        <v>3</v>
      </c>
      <c r="D29" s="29" t="s">
        <v>19</v>
      </c>
      <c r="E29" s="93">
        <v>75</v>
      </c>
      <c r="F29" s="94">
        <v>72.6</v>
      </c>
      <c r="G29" s="94">
        <v>68.6</v>
      </c>
      <c r="H29" s="94">
        <v>68.6</v>
      </c>
      <c r="I29" s="104"/>
      <c r="J29" s="42">
        <f t="shared" si="3"/>
        <v>-0.03200000000000008</v>
      </c>
      <c r="K29" s="43">
        <f t="shared" si="6"/>
        <v>-0.05509641873278237</v>
      </c>
      <c r="L29" s="43">
        <f t="shared" si="7"/>
        <v>0</v>
      </c>
      <c r="M29" s="43">
        <f t="shared" si="5"/>
        <v>-0.05509641873278237</v>
      </c>
      <c r="N29" s="43">
        <f t="shared" si="2"/>
      </c>
      <c r="O29" s="81">
        <f t="shared" si="4"/>
        <v>-0.08533333333333341</v>
      </c>
      <c r="P29" s="17">
        <v>1998</v>
      </c>
    </row>
    <row r="30" spans="1:16" ht="12.75">
      <c r="A30" s="48">
        <v>28</v>
      </c>
      <c r="B30" s="21" t="s">
        <v>30</v>
      </c>
      <c r="C30" s="23" t="s">
        <v>8</v>
      </c>
      <c r="D30" s="29" t="s">
        <v>19</v>
      </c>
      <c r="E30" s="93">
        <v>12.5</v>
      </c>
      <c r="F30" s="94">
        <v>10.2</v>
      </c>
      <c r="G30" s="94">
        <v>9.5</v>
      </c>
      <c r="H30" s="94">
        <v>9.2</v>
      </c>
      <c r="I30" s="104"/>
      <c r="J30" s="42">
        <f t="shared" si="3"/>
        <v>-0.18400000000000005</v>
      </c>
      <c r="K30" s="43">
        <f t="shared" si="6"/>
        <v>-0.0686274509803921</v>
      </c>
      <c r="L30" s="43">
        <f t="shared" si="7"/>
        <v>-0.03157894736842113</v>
      </c>
      <c r="M30" s="43">
        <f t="shared" si="5"/>
        <v>-0.09803921568627452</v>
      </c>
      <c r="N30" s="43">
        <f t="shared" si="2"/>
      </c>
      <c r="O30" s="41">
        <f t="shared" si="4"/>
        <v>-0.26400000000000007</v>
      </c>
      <c r="P30" s="17">
        <v>1998</v>
      </c>
    </row>
    <row r="31" spans="1:16" ht="12.75">
      <c r="A31" s="48">
        <v>29</v>
      </c>
      <c r="B31" s="21" t="s">
        <v>31</v>
      </c>
      <c r="C31" s="23" t="s">
        <v>0</v>
      </c>
      <c r="D31" s="29" t="s">
        <v>20</v>
      </c>
      <c r="E31" s="93">
        <v>64</v>
      </c>
      <c r="F31" s="94">
        <v>73.6</v>
      </c>
      <c r="G31" s="94"/>
      <c r="H31" s="94">
        <v>52.1</v>
      </c>
      <c r="I31" s="104"/>
      <c r="J31" s="42">
        <f t="shared" si="3"/>
        <v>0.1499999999999999</v>
      </c>
      <c r="K31" s="43">
        <f t="shared" si="6"/>
      </c>
      <c r="L31" s="43">
        <f t="shared" si="7"/>
      </c>
      <c r="M31" s="43">
        <f t="shared" si="5"/>
        <v>-0.29211956521739124</v>
      </c>
      <c r="N31" s="43">
        <f t="shared" si="2"/>
      </c>
      <c r="O31" s="41">
        <f t="shared" si="4"/>
        <v>-0.18593749999999998</v>
      </c>
      <c r="P31" s="17">
        <v>1998</v>
      </c>
    </row>
    <row r="32" spans="1:19" ht="12.75">
      <c r="A32" s="48">
        <v>30</v>
      </c>
      <c r="B32" s="21" t="s">
        <v>32</v>
      </c>
      <c r="C32" s="23" t="s">
        <v>11</v>
      </c>
      <c r="D32" s="29" t="s">
        <v>19</v>
      </c>
      <c r="E32" s="93">
        <v>37</v>
      </c>
      <c r="F32" s="94">
        <v>33.9</v>
      </c>
      <c r="G32" s="94">
        <v>33.6</v>
      </c>
      <c r="H32" s="94">
        <v>33.5</v>
      </c>
      <c r="I32" s="104"/>
      <c r="J32" s="42">
        <f t="shared" si="3"/>
        <v>-0.08378378378378382</v>
      </c>
      <c r="K32" s="43">
        <f t="shared" si="6"/>
        <v>-0.00884955752212381</v>
      </c>
      <c r="L32" s="43">
        <f t="shared" si="7"/>
        <v>-0.0029761904761905185</v>
      </c>
      <c r="M32" s="43">
        <f t="shared" si="5"/>
        <v>-0.011799410029498483</v>
      </c>
      <c r="N32" s="43">
        <f t="shared" si="2"/>
      </c>
      <c r="O32" s="81">
        <f t="shared" si="4"/>
        <v>-0.0945945945945946</v>
      </c>
      <c r="P32" s="17">
        <v>1999</v>
      </c>
      <c r="Q32" s="5"/>
      <c r="R32" s="5"/>
      <c r="S32" s="5"/>
    </row>
    <row r="33" spans="1:16" ht="12.75">
      <c r="A33" s="48">
        <v>31</v>
      </c>
      <c r="B33" s="21" t="s">
        <v>33</v>
      </c>
      <c r="C33" s="23" t="s">
        <v>12</v>
      </c>
      <c r="D33" s="29" t="s">
        <v>19</v>
      </c>
      <c r="E33" s="93">
        <v>80</v>
      </c>
      <c r="F33" s="94">
        <v>73.2</v>
      </c>
      <c r="G33" s="94">
        <v>71</v>
      </c>
      <c r="H33" s="94">
        <v>69.7</v>
      </c>
      <c r="I33" s="104"/>
      <c r="J33" s="42">
        <f t="shared" si="3"/>
        <v>-0.08499999999999996</v>
      </c>
      <c r="K33" s="43">
        <f t="shared" si="6"/>
        <v>-0.030054644808743206</v>
      </c>
      <c r="L33" s="43">
        <f t="shared" si="7"/>
        <v>-0.018309859154929536</v>
      </c>
      <c r="M33" s="43">
        <f t="shared" si="5"/>
        <v>-0.04781420765027322</v>
      </c>
      <c r="N33" s="43">
        <f t="shared" si="2"/>
      </c>
      <c r="O33" s="41">
        <f t="shared" si="4"/>
        <v>-0.12874999999999998</v>
      </c>
      <c r="P33" s="17">
        <v>1999</v>
      </c>
    </row>
    <row r="34" spans="1:16" ht="12.75">
      <c r="A34" s="48">
        <v>32</v>
      </c>
      <c r="B34" s="21" t="s">
        <v>34</v>
      </c>
      <c r="C34" s="23" t="s">
        <v>13</v>
      </c>
      <c r="D34" s="29" t="s">
        <v>19</v>
      </c>
      <c r="E34" s="93">
        <v>55</v>
      </c>
      <c r="F34" s="94">
        <v>47.8</v>
      </c>
      <c r="G34" s="94">
        <v>47.8</v>
      </c>
      <c r="H34" s="94">
        <v>47</v>
      </c>
      <c r="I34" s="104"/>
      <c r="J34" s="42">
        <f t="shared" si="3"/>
        <v>-0.13090909090909095</v>
      </c>
      <c r="K34" s="43">
        <f t="shared" si="6"/>
        <v>0</v>
      </c>
      <c r="L34" s="43">
        <f t="shared" si="7"/>
        <v>-0.01673640167364011</v>
      </c>
      <c r="M34" s="43">
        <f t="shared" si="5"/>
        <v>-0.01673640167364011</v>
      </c>
      <c r="N34" s="43">
        <f t="shared" si="2"/>
      </c>
      <c r="O34" s="41">
        <f t="shared" si="4"/>
        <v>-0.14545454545454545</v>
      </c>
      <c r="P34" s="17">
        <v>1999</v>
      </c>
    </row>
    <row r="35" spans="1:16" ht="12.75">
      <c r="A35" s="48">
        <v>33</v>
      </c>
      <c r="B35" s="21" t="s">
        <v>35</v>
      </c>
      <c r="C35" s="23" t="s">
        <v>14</v>
      </c>
      <c r="D35" s="29" t="s">
        <v>19</v>
      </c>
      <c r="E35" s="93">
        <v>30</v>
      </c>
      <c r="F35" s="94">
        <v>25.5</v>
      </c>
      <c r="G35" s="94">
        <v>25.9</v>
      </c>
      <c r="H35" s="94">
        <v>24.9</v>
      </c>
      <c r="I35" s="104"/>
      <c r="J35" s="42">
        <f t="shared" si="3"/>
        <v>-0.15</v>
      </c>
      <c r="K35" s="43">
        <f t="shared" si="6"/>
        <v>0.015686274509803866</v>
      </c>
      <c r="L35" s="43">
        <f t="shared" si="7"/>
        <v>-0.03861003861003861</v>
      </c>
      <c r="M35" s="43">
        <f t="shared" si="5"/>
        <v>-0.023529411764705938</v>
      </c>
      <c r="N35" s="43">
        <f t="shared" si="2"/>
      </c>
      <c r="O35" s="41">
        <f t="shared" si="4"/>
        <v>-0.17000000000000004</v>
      </c>
      <c r="P35" s="17">
        <v>1999</v>
      </c>
    </row>
    <row r="36" spans="1:16" ht="12.75">
      <c r="A36" s="48">
        <v>34</v>
      </c>
      <c r="B36" s="21" t="s">
        <v>36</v>
      </c>
      <c r="C36" s="23" t="s">
        <v>15</v>
      </c>
      <c r="D36" s="29" t="s">
        <v>18</v>
      </c>
      <c r="E36" s="93">
        <v>72</v>
      </c>
      <c r="F36" s="94">
        <v>67.3</v>
      </c>
      <c r="G36" s="94">
        <v>62.7</v>
      </c>
      <c r="H36" s="94">
        <v>62.6</v>
      </c>
      <c r="I36" s="104"/>
      <c r="J36" s="42">
        <f t="shared" si="3"/>
        <v>-0.06527777777777782</v>
      </c>
      <c r="K36" s="43">
        <f t="shared" si="6"/>
        <v>-0.06835066864784539</v>
      </c>
      <c r="L36" s="43">
        <f t="shared" si="7"/>
        <v>-0.0015948963317384596</v>
      </c>
      <c r="M36" s="43">
        <f t="shared" si="5"/>
        <v>-0.06983655274888553</v>
      </c>
      <c r="N36" s="43">
        <f t="shared" si="2"/>
      </c>
      <c r="O36" s="41">
        <f t="shared" si="4"/>
        <v>-0.13055555555555554</v>
      </c>
      <c r="P36" s="17">
        <v>1999</v>
      </c>
    </row>
    <row r="37" spans="1:16" ht="12.75">
      <c r="A37" s="48">
        <v>35</v>
      </c>
      <c r="B37" s="21" t="s">
        <v>37</v>
      </c>
      <c r="C37" s="23" t="s">
        <v>16</v>
      </c>
      <c r="D37" s="29" t="s">
        <v>18</v>
      </c>
      <c r="E37" s="93">
        <v>98</v>
      </c>
      <c r="F37" s="94">
        <v>91.3</v>
      </c>
      <c r="G37" s="94">
        <v>85.2</v>
      </c>
      <c r="H37" s="94">
        <v>84</v>
      </c>
      <c r="I37" s="104"/>
      <c r="J37" s="42">
        <f t="shared" si="3"/>
        <v>-0.06836734693877554</v>
      </c>
      <c r="K37" s="43">
        <f t="shared" si="6"/>
        <v>-0.06681270536692217</v>
      </c>
      <c r="L37" s="43">
        <f t="shared" si="7"/>
        <v>-0.014084507042253554</v>
      </c>
      <c r="M37" s="43">
        <f t="shared" si="5"/>
        <v>-0.0799561883899233</v>
      </c>
      <c r="N37" s="43">
        <f t="shared" si="2"/>
      </c>
      <c r="O37" s="41">
        <f t="shared" si="4"/>
        <v>-0.14285714285714285</v>
      </c>
      <c r="P37" s="17">
        <v>1999</v>
      </c>
    </row>
    <row r="38" spans="1:16" ht="12.75">
      <c r="A38" s="48">
        <v>36</v>
      </c>
      <c r="B38" s="21" t="s">
        <v>38</v>
      </c>
      <c r="C38" s="23" t="s">
        <v>17</v>
      </c>
      <c r="D38" s="29" t="s">
        <v>18</v>
      </c>
      <c r="E38" s="93">
        <v>70</v>
      </c>
      <c r="F38" s="94">
        <v>64.5</v>
      </c>
      <c r="G38" s="94">
        <v>62.3</v>
      </c>
      <c r="H38" s="94">
        <v>61.6</v>
      </c>
      <c r="I38" s="104"/>
      <c r="J38" s="42">
        <f t="shared" si="3"/>
        <v>-0.07857142857142857</v>
      </c>
      <c r="K38" s="43">
        <f t="shared" si="6"/>
        <v>-0.03410852713178299</v>
      </c>
      <c r="L38" s="43">
        <f t="shared" si="7"/>
        <v>-0.011235955056179707</v>
      </c>
      <c r="M38" s="43">
        <f t="shared" si="5"/>
        <v>-0.0449612403100775</v>
      </c>
      <c r="N38" s="43">
        <f t="shared" si="2"/>
      </c>
      <c r="O38" s="81">
        <f t="shared" si="4"/>
        <v>-0.11999999999999998</v>
      </c>
      <c r="P38" s="17">
        <v>1999</v>
      </c>
    </row>
    <row r="39" spans="1:16" ht="12.75">
      <c r="A39" s="48">
        <v>37</v>
      </c>
      <c r="B39" s="21" t="s">
        <v>74</v>
      </c>
      <c r="C39" s="33" t="s">
        <v>59</v>
      </c>
      <c r="D39" s="30" t="s">
        <v>18</v>
      </c>
      <c r="E39" s="95">
        <v>90</v>
      </c>
      <c r="F39" s="89">
        <v>72.9</v>
      </c>
      <c r="G39" s="94"/>
      <c r="H39" s="94"/>
      <c r="I39" s="104"/>
      <c r="J39" s="42">
        <f t="shared" si="3"/>
        <v>-0.18999999999999995</v>
      </c>
      <c r="K39" s="43">
        <f t="shared" si="6"/>
      </c>
      <c r="L39" s="43">
        <f t="shared" si="7"/>
      </c>
      <c r="M39" s="43">
        <f t="shared" si="5"/>
      </c>
      <c r="N39" s="43">
        <f t="shared" si="2"/>
      </c>
      <c r="O39" s="44"/>
      <c r="P39" s="17">
        <v>2000</v>
      </c>
    </row>
    <row r="40" spans="1:16" ht="12.75" customHeight="1">
      <c r="A40" s="48">
        <v>38</v>
      </c>
      <c r="B40" s="21" t="s">
        <v>21</v>
      </c>
      <c r="C40" s="33" t="s">
        <v>60</v>
      </c>
      <c r="D40" s="30" t="s">
        <v>18</v>
      </c>
      <c r="E40" s="95">
        <v>100</v>
      </c>
      <c r="F40" s="89">
        <v>104</v>
      </c>
      <c r="G40" s="90"/>
      <c r="H40" s="90"/>
      <c r="I40" s="102"/>
      <c r="J40" s="42">
        <f t="shared" si="3"/>
        <v>0.04</v>
      </c>
      <c r="K40" s="43">
        <f t="shared" si="6"/>
      </c>
      <c r="L40" s="43">
        <f t="shared" si="7"/>
      </c>
      <c r="M40" s="43">
        <f t="shared" si="5"/>
      </c>
      <c r="N40" s="43">
        <f t="shared" si="2"/>
      </c>
      <c r="O40" s="44"/>
      <c r="P40" s="17">
        <v>2000</v>
      </c>
    </row>
    <row r="41" spans="1:16" ht="12.75">
      <c r="A41" s="48">
        <v>39</v>
      </c>
      <c r="B41" s="21" t="s">
        <v>32</v>
      </c>
      <c r="C41" s="33" t="s">
        <v>11</v>
      </c>
      <c r="D41" s="30" t="s">
        <v>19</v>
      </c>
      <c r="E41" s="95">
        <v>37</v>
      </c>
      <c r="F41" s="89">
        <v>33.5</v>
      </c>
      <c r="G41" s="94"/>
      <c r="H41" s="94"/>
      <c r="I41" s="104"/>
      <c r="J41" s="42">
        <f t="shared" si="3"/>
        <v>-0.0945945945945946</v>
      </c>
      <c r="K41" s="43">
        <f t="shared" si="6"/>
      </c>
      <c r="L41" s="43">
        <f t="shared" si="7"/>
      </c>
      <c r="M41" s="43">
        <f t="shared" si="5"/>
      </c>
      <c r="N41" s="43">
        <f t="shared" si="2"/>
      </c>
      <c r="O41" s="44"/>
      <c r="P41" s="17">
        <v>2000</v>
      </c>
    </row>
    <row r="42" spans="1:16" ht="12.75">
      <c r="A42" s="48">
        <v>40</v>
      </c>
      <c r="B42" s="21" t="s">
        <v>22</v>
      </c>
      <c r="C42" s="33" t="s">
        <v>61</v>
      </c>
      <c r="D42" s="30" t="s">
        <v>19</v>
      </c>
      <c r="E42" s="95">
        <v>75</v>
      </c>
      <c r="F42" s="89">
        <v>70.8</v>
      </c>
      <c r="G42" s="94"/>
      <c r="H42" s="94"/>
      <c r="I42" s="104"/>
      <c r="J42" s="42">
        <f t="shared" si="3"/>
        <v>-0.056000000000000036</v>
      </c>
      <c r="K42" s="43">
        <f t="shared" si="6"/>
      </c>
      <c r="L42" s="43">
        <f t="shared" si="7"/>
      </c>
      <c r="M42" s="43">
        <f t="shared" si="5"/>
      </c>
      <c r="N42" s="43">
        <f t="shared" si="2"/>
      </c>
      <c r="O42" s="44"/>
      <c r="P42" s="17">
        <v>2000</v>
      </c>
    </row>
    <row r="43" spans="1:16" ht="12.75">
      <c r="A43" s="48">
        <v>41</v>
      </c>
      <c r="B43" s="21" t="s">
        <v>75</v>
      </c>
      <c r="C43" s="33" t="s">
        <v>62</v>
      </c>
      <c r="D43" s="30" t="s">
        <v>20</v>
      </c>
      <c r="E43" s="95">
        <v>40</v>
      </c>
      <c r="F43" s="89">
        <v>38.6</v>
      </c>
      <c r="G43" s="94"/>
      <c r="H43" s="94"/>
      <c r="I43" s="104"/>
      <c r="J43" s="42">
        <f t="shared" si="3"/>
        <v>-0.03499999999999996</v>
      </c>
      <c r="K43" s="43">
        <f t="shared" si="6"/>
      </c>
      <c r="L43" s="43">
        <f t="shared" si="7"/>
      </c>
      <c r="M43" s="43">
        <f t="shared" si="5"/>
      </c>
      <c r="N43" s="43">
        <f t="shared" si="2"/>
      </c>
      <c r="O43" s="44"/>
      <c r="P43" s="17">
        <v>2000</v>
      </c>
    </row>
    <row r="44" spans="1:16" ht="12.75">
      <c r="A44" s="48">
        <v>42</v>
      </c>
      <c r="B44" s="21" t="s">
        <v>23</v>
      </c>
      <c r="C44" s="33" t="s">
        <v>63</v>
      </c>
      <c r="D44" s="30" t="s">
        <v>18</v>
      </c>
      <c r="E44" s="95">
        <v>75</v>
      </c>
      <c r="F44" s="89">
        <v>65.1</v>
      </c>
      <c r="G44" s="94"/>
      <c r="H44" s="94"/>
      <c r="I44" s="104"/>
      <c r="J44" s="42">
        <f t="shared" si="3"/>
        <v>-0.1320000000000001</v>
      </c>
      <c r="K44" s="43">
        <f t="shared" si="6"/>
      </c>
      <c r="L44" s="43">
        <f t="shared" si="7"/>
      </c>
      <c r="M44" s="43">
        <f t="shared" si="5"/>
      </c>
      <c r="N44" s="43">
        <f t="shared" si="2"/>
      </c>
      <c r="O44" s="44"/>
      <c r="P44" s="17">
        <v>2000</v>
      </c>
    </row>
    <row r="45" spans="1:16" ht="12.75">
      <c r="A45" s="48">
        <v>43</v>
      </c>
      <c r="B45" s="21" t="s">
        <v>24</v>
      </c>
      <c r="C45" s="33" t="s">
        <v>64</v>
      </c>
      <c r="D45" s="30" t="s">
        <v>18</v>
      </c>
      <c r="E45" s="95">
        <v>60</v>
      </c>
      <c r="F45" s="89">
        <v>56.1</v>
      </c>
      <c r="G45" s="94"/>
      <c r="H45" s="94"/>
      <c r="I45" s="104"/>
      <c r="J45" s="42">
        <f t="shared" si="3"/>
        <v>-0.06499999999999997</v>
      </c>
      <c r="K45" s="43">
        <f t="shared" si="6"/>
      </c>
      <c r="L45" s="43">
        <f t="shared" si="7"/>
      </c>
      <c r="M45" s="43">
        <f t="shared" si="5"/>
      </c>
      <c r="N45" s="43">
        <f t="shared" si="2"/>
      </c>
      <c r="O45" s="44"/>
      <c r="P45" s="17">
        <v>2000</v>
      </c>
    </row>
    <row r="46" spans="1:16" ht="12.75">
      <c r="A46" s="48">
        <v>44</v>
      </c>
      <c r="B46" s="21" t="s">
        <v>36</v>
      </c>
      <c r="C46" s="33" t="s">
        <v>65</v>
      </c>
      <c r="D46" s="30" t="s">
        <v>19</v>
      </c>
      <c r="E46" s="95">
        <v>55</v>
      </c>
      <c r="F46" s="89">
        <v>51.8</v>
      </c>
      <c r="G46" s="94"/>
      <c r="H46" s="94"/>
      <c r="I46" s="104"/>
      <c r="J46" s="42">
        <f t="shared" si="3"/>
        <v>-0.05818181818181823</v>
      </c>
      <c r="K46" s="43">
        <f t="shared" si="6"/>
      </c>
      <c r="L46" s="43">
        <f t="shared" si="7"/>
      </c>
      <c r="M46" s="43">
        <f t="shared" si="5"/>
      </c>
      <c r="N46" s="43">
        <f t="shared" si="2"/>
      </c>
      <c r="O46" s="44"/>
      <c r="P46" s="17">
        <v>2000</v>
      </c>
    </row>
    <row r="47" spans="1:16" ht="12.75">
      <c r="A47" s="48">
        <v>45</v>
      </c>
      <c r="B47" s="21" t="s">
        <v>76</v>
      </c>
      <c r="C47" s="33" t="s">
        <v>66</v>
      </c>
      <c r="D47" s="30" t="s">
        <v>19</v>
      </c>
      <c r="E47" s="95">
        <v>53</v>
      </c>
      <c r="F47" s="89">
        <v>49.9</v>
      </c>
      <c r="G47" s="94"/>
      <c r="H47" s="94"/>
      <c r="I47" s="104"/>
      <c r="J47" s="42">
        <f t="shared" si="3"/>
        <v>-0.05849056603773588</v>
      </c>
      <c r="K47" s="43">
        <f t="shared" si="6"/>
      </c>
      <c r="L47" s="43">
        <f t="shared" si="7"/>
      </c>
      <c r="M47" s="43">
        <f t="shared" si="5"/>
      </c>
      <c r="N47" s="43">
        <f t="shared" si="2"/>
      </c>
      <c r="O47" s="44"/>
      <c r="P47" s="17">
        <v>2000</v>
      </c>
    </row>
    <row r="48" spans="1:16" ht="12.75">
      <c r="A48" s="48">
        <v>46</v>
      </c>
      <c r="B48" s="21" t="s">
        <v>25</v>
      </c>
      <c r="C48" s="33" t="s">
        <v>67</v>
      </c>
      <c r="D48" s="30" t="s">
        <v>18</v>
      </c>
      <c r="E48" s="95">
        <v>83</v>
      </c>
      <c r="F48" s="89">
        <v>81.1</v>
      </c>
      <c r="G48" s="94"/>
      <c r="H48" s="94"/>
      <c r="I48" s="104"/>
      <c r="J48" s="42">
        <f t="shared" si="3"/>
        <v>-0.02289156626506031</v>
      </c>
      <c r="K48" s="43">
        <f t="shared" si="6"/>
      </c>
      <c r="L48" s="43">
        <f t="shared" si="7"/>
      </c>
      <c r="M48" s="43">
        <f t="shared" si="5"/>
      </c>
      <c r="N48" s="43">
        <f t="shared" si="2"/>
      </c>
      <c r="O48" s="44"/>
      <c r="P48" s="17">
        <v>2000</v>
      </c>
    </row>
    <row r="49" spans="1:16" ht="12.75">
      <c r="A49" s="48">
        <v>47</v>
      </c>
      <c r="B49" s="21" t="s">
        <v>26</v>
      </c>
      <c r="C49" s="33" t="s">
        <v>68</v>
      </c>
      <c r="D49" s="30" t="s">
        <v>18</v>
      </c>
      <c r="E49" s="95">
        <v>91</v>
      </c>
      <c r="F49" s="89">
        <v>87.5</v>
      </c>
      <c r="G49" s="94"/>
      <c r="H49" s="94"/>
      <c r="I49" s="104"/>
      <c r="J49" s="42">
        <f t="shared" si="3"/>
        <v>-0.038461538461538464</v>
      </c>
      <c r="K49" s="43">
        <f t="shared" si="6"/>
      </c>
      <c r="L49" s="43">
        <f t="shared" si="7"/>
      </c>
      <c r="M49" s="43">
        <f t="shared" si="5"/>
      </c>
      <c r="N49" s="43">
        <f t="shared" si="2"/>
      </c>
      <c r="O49" s="44"/>
      <c r="P49" s="17">
        <v>2000</v>
      </c>
    </row>
    <row r="50" spans="1:16" ht="12.75">
      <c r="A50" s="48">
        <v>48</v>
      </c>
      <c r="B50" s="21" t="s">
        <v>37</v>
      </c>
      <c r="C50" s="33" t="s">
        <v>69</v>
      </c>
      <c r="D50" s="30" t="s">
        <v>18</v>
      </c>
      <c r="E50" s="95">
        <v>49</v>
      </c>
      <c r="F50" s="89">
        <v>46.5</v>
      </c>
      <c r="G50" s="94"/>
      <c r="H50" s="94"/>
      <c r="I50" s="104"/>
      <c r="J50" s="42">
        <f t="shared" si="3"/>
        <v>-0.05102040816326531</v>
      </c>
      <c r="K50" s="43">
        <f t="shared" si="6"/>
      </c>
      <c r="L50" s="43">
        <f t="shared" si="7"/>
      </c>
      <c r="M50" s="43">
        <f t="shared" si="5"/>
      </c>
      <c r="N50" s="43">
        <f t="shared" si="2"/>
      </c>
      <c r="O50" s="44"/>
      <c r="P50" s="17">
        <v>2000</v>
      </c>
    </row>
    <row r="51" spans="1:16" ht="12.75">
      <c r="A51" s="48">
        <v>49</v>
      </c>
      <c r="B51" s="21" t="s">
        <v>29</v>
      </c>
      <c r="C51" s="33" t="s">
        <v>70</v>
      </c>
      <c r="D51" s="30" t="s">
        <v>19</v>
      </c>
      <c r="E51" s="95">
        <v>55</v>
      </c>
      <c r="F51" s="89">
        <v>54</v>
      </c>
      <c r="G51" s="94"/>
      <c r="H51" s="94"/>
      <c r="I51" s="104"/>
      <c r="J51" s="42">
        <f t="shared" si="3"/>
        <v>-0.01818181818181818</v>
      </c>
      <c r="K51" s="43">
        <f t="shared" si="6"/>
      </c>
      <c r="L51" s="43">
        <f t="shared" si="7"/>
      </c>
      <c r="M51" s="43">
        <f t="shared" si="5"/>
      </c>
      <c r="N51" s="43">
        <f t="shared" si="2"/>
      </c>
      <c r="O51" s="44"/>
      <c r="P51" s="17">
        <v>2000</v>
      </c>
    </row>
    <row r="52" spans="1:16" ht="12.75">
      <c r="A52" s="48">
        <v>50</v>
      </c>
      <c r="B52" s="21" t="s">
        <v>29</v>
      </c>
      <c r="C52" s="32" t="s">
        <v>71</v>
      </c>
      <c r="D52" s="29" t="s">
        <v>73</v>
      </c>
      <c r="E52" s="88">
        <v>38</v>
      </c>
      <c r="F52" s="89">
        <v>39.8</v>
      </c>
      <c r="G52" s="94"/>
      <c r="H52" s="94"/>
      <c r="I52" s="104"/>
      <c r="J52" s="42">
        <f t="shared" si="3"/>
        <v>0.047368421052631504</v>
      </c>
      <c r="K52" s="43">
        <f t="shared" si="6"/>
      </c>
      <c r="L52" s="43">
        <f t="shared" si="7"/>
      </c>
      <c r="M52" s="43">
        <f t="shared" si="5"/>
      </c>
      <c r="N52" s="43">
        <f t="shared" si="2"/>
      </c>
      <c r="O52" s="44"/>
      <c r="P52" s="17">
        <v>2000</v>
      </c>
    </row>
    <row r="53" spans="1:16" ht="12.75">
      <c r="A53" s="48">
        <v>51</v>
      </c>
      <c r="B53" s="21" t="s">
        <v>30</v>
      </c>
      <c r="C53" s="33" t="s">
        <v>8</v>
      </c>
      <c r="D53" s="30" t="s">
        <v>19</v>
      </c>
      <c r="E53" s="95">
        <v>12</v>
      </c>
      <c r="F53" s="89">
        <v>10.8</v>
      </c>
      <c r="G53" s="94"/>
      <c r="H53" s="94"/>
      <c r="I53" s="104"/>
      <c r="J53" s="42">
        <f t="shared" si="3"/>
        <v>-0.09999999999999994</v>
      </c>
      <c r="K53" s="43">
        <f t="shared" si="6"/>
      </c>
      <c r="L53" s="43">
        <f t="shared" si="7"/>
      </c>
      <c r="M53" s="43">
        <f t="shared" si="5"/>
      </c>
      <c r="N53" s="43">
        <f t="shared" si="2"/>
      </c>
      <c r="O53" s="44"/>
      <c r="P53" s="17">
        <v>2000</v>
      </c>
    </row>
    <row r="54" spans="1:16" ht="12.75">
      <c r="A54" s="48">
        <v>52</v>
      </c>
      <c r="B54" s="21" t="s">
        <v>77</v>
      </c>
      <c r="C54" s="33" t="s">
        <v>72</v>
      </c>
      <c r="D54" s="30" t="s">
        <v>19</v>
      </c>
      <c r="E54" s="95">
        <v>50</v>
      </c>
      <c r="F54" s="89">
        <v>42.2</v>
      </c>
      <c r="G54" s="94"/>
      <c r="H54" s="94"/>
      <c r="I54" s="104"/>
      <c r="J54" s="42">
        <f t="shared" si="3"/>
        <v>-0.15599999999999994</v>
      </c>
      <c r="K54" s="43">
        <f t="shared" si="6"/>
      </c>
      <c r="L54" s="43">
        <f t="shared" si="7"/>
      </c>
      <c r="M54" s="43">
        <f t="shared" si="5"/>
      </c>
      <c r="N54" s="43">
        <f t="shared" si="2"/>
      </c>
      <c r="O54" s="44"/>
      <c r="P54" s="17">
        <v>2000</v>
      </c>
    </row>
    <row r="55" spans="1:16" ht="13.5" thickBot="1">
      <c r="A55" s="49">
        <v>53</v>
      </c>
      <c r="B55" s="22" t="s">
        <v>31</v>
      </c>
      <c r="C55" s="34" t="s">
        <v>0</v>
      </c>
      <c r="D55" s="31" t="s">
        <v>20</v>
      </c>
      <c r="E55" s="96">
        <v>64</v>
      </c>
      <c r="F55" s="97">
        <v>68.4</v>
      </c>
      <c r="G55" s="98"/>
      <c r="H55" s="98"/>
      <c r="I55" s="105"/>
      <c r="J55" s="45">
        <f t="shared" si="3"/>
        <v>0.06875000000000009</v>
      </c>
      <c r="K55" s="46">
        <f t="shared" si="6"/>
      </c>
      <c r="L55" s="46">
        <f t="shared" si="7"/>
      </c>
      <c r="M55" s="46">
        <f t="shared" si="5"/>
      </c>
      <c r="N55" s="46">
        <f t="shared" si="2"/>
      </c>
      <c r="O55" s="47"/>
      <c r="P55" s="18">
        <v>2000</v>
      </c>
    </row>
    <row r="56" spans="6:15" ht="13.5" thickBot="1">
      <c r="F56" s="4"/>
      <c r="G56" s="4"/>
      <c r="H56" s="4"/>
      <c r="I56" s="4"/>
      <c r="J56" s="4"/>
      <c r="K56" s="6"/>
      <c r="L56" s="3"/>
      <c r="M56" s="3"/>
      <c r="N56" s="3"/>
      <c r="O56" s="3"/>
    </row>
    <row r="57" spans="2:15" ht="13.5" thickBot="1">
      <c r="B57" s="107" t="s">
        <v>95</v>
      </c>
      <c r="C57" s="57" t="s">
        <v>19</v>
      </c>
      <c r="D57" s="54">
        <f>COUNTIF(D3:E55,"=m-Si")</f>
        <v>25</v>
      </c>
      <c r="H57" s="50" t="s">
        <v>94</v>
      </c>
      <c r="I57" s="51" t="s">
        <v>19</v>
      </c>
      <c r="J57" s="78">
        <f>DAVERAGE(D1:O55,7,criteri!A1:A2)</f>
        <v>-0.07186757456030485</v>
      </c>
      <c r="K57" s="72"/>
      <c r="L57" s="72"/>
      <c r="M57" s="73">
        <f>DAVERAGE(D1:O55,10,criteri!A1:A2)</f>
        <v>-0.032408259806240694</v>
      </c>
      <c r="N57" s="58">
        <f>DAVERAGE(D1:O55,11,criteri!A1:A2)</f>
        <v>-0.010063563627009926</v>
      </c>
      <c r="O57" s="59">
        <f>DAVERAGE(D1:O55,12,criteri!A1:A2)</f>
        <v>-0.09955061368514012</v>
      </c>
    </row>
    <row r="58" spans="3:15" ht="12.75">
      <c r="C58" s="52" t="s">
        <v>18</v>
      </c>
      <c r="D58" s="55">
        <f>COUNTIF(D4:E56,"=p-Si")</f>
        <v>19</v>
      </c>
      <c r="I58" s="52" t="s">
        <v>18</v>
      </c>
      <c r="J58" s="79">
        <f>DAVERAGE(D1:O55,7,criteri!B1:B2)</f>
        <v>-0.05884778486562044</v>
      </c>
      <c r="K58" s="72"/>
      <c r="L58" s="72"/>
      <c r="M58" s="74">
        <f>DAVERAGE(D1:O55,10,criteri!B1:B2)</f>
        <v>-0.04987828899456153</v>
      </c>
      <c r="N58" s="60">
        <f>DAVERAGE(D1:O55,11,criteri!B1:B2)</f>
        <v>-0.025354131371717804</v>
      </c>
      <c r="O58" s="61">
        <f>DAVERAGE(D1:O55,12,criteri!B1:B2)</f>
        <v>-0.10165148184877815</v>
      </c>
    </row>
    <row r="59" spans="3:15" ht="13.5" thickBot="1">
      <c r="C59" s="53" t="s">
        <v>20</v>
      </c>
      <c r="D59" s="56">
        <f>COUNTIF(D3:D55,"=CIS")+COUNTIF(D3:D55,"=a-Si")</f>
        <v>9</v>
      </c>
      <c r="I59" s="67" t="s">
        <v>20</v>
      </c>
      <c r="J59" s="80">
        <f>DAVERAGE(D1:O55,7,criteri!C1:C3)</f>
        <v>0.13751867821421065</v>
      </c>
      <c r="K59" s="72"/>
      <c r="L59" s="72"/>
      <c r="M59" s="75">
        <f>DAVERAGE(D1:O55,10,criteri!C1:C3)</f>
        <v>-0.2739155409551775</v>
      </c>
      <c r="N59" s="68">
        <f>DAVERAGE(D1:O55,11,criteri!C1:C3)</f>
        <v>-0.03936153232242614</v>
      </c>
      <c r="O59" s="69">
        <f>DAVERAGE(D1:O55,12,criteri!C1:C3)</f>
        <v>-0.14048993569415083</v>
      </c>
    </row>
    <row r="60" spans="9:15" ht="13.5" thickBot="1">
      <c r="I60" s="70" t="s">
        <v>96</v>
      </c>
      <c r="J60" s="77">
        <f aca="true" t="shared" si="8" ref="J60:O60">AVERAGE(J3:J55)</f>
        <v>-0.03164394665144366</v>
      </c>
      <c r="K60" s="72"/>
      <c r="L60" s="72"/>
      <c r="M60" s="76">
        <f t="shared" si="8"/>
        <v>-0.0784828163938371</v>
      </c>
      <c r="N60" s="71">
        <f t="shared" si="8"/>
        <v>-0.020043414324481923</v>
      </c>
      <c r="O60" s="77">
        <f t="shared" si="8"/>
        <v>-0.1070741234078546</v>
      </c>
    </row>
    <row r="62" ht="12.75">
      <c r="J62" s="8"/>
    </row>
    <row r="63" ht="12.75">
      <c r="B63" s="106"/>
    </row>
    <row r="64" ht="12.75">
      <c r="B64" s="106"/>
    </row>
  </sheetData>
  <autoFilter ref="D1:D62"/>
  <printOptions/>
  <pageMargins left="0.37" right="0.75" top="0.66" bottom="0.31" header="0.5" footer="0.25"/>
  <pageSetup fitToHeight="1" fitToWidth="1" horizontalDpi="300" verticalDpi="300" orientation="portrait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C4" sqref="C4"/>
    </sheetView>
  </sheetViews>
  <sheetFormatPr defaultColWidth="9.140625" defaultRowHeight="12.75"/>
  <sheetData>
    <row r="1" spans="1:8" ht="12.75">
      <c r="A1" t="s">
        <v>93</v>
      </c>
      <c r="B1" t="s">
        <v>93</v>
      </c>
      <c r="C1" t="s">
        <v>93</v>
      </c>
      <c r="D1" t="s">
        <v>93</v>
      </c>
      <c r="E1" s="64"/>
      <c r="F1" s="64"/>
      <c r="G1" s="64"/>
      <c r="H1" s="65"/>
    </row>
    <row r="2" spans="1:8" ht="12.75">
      <c r="A2" t="s">
        <v>19</v>
      </c>
      <c r="B2" t="s">
        <v>18</v>
      </c>
      <c r="C2" t="s">
        <v>20</v>
      </c>
      <c r="D2" t="s">
        <v>73</v>
      </c>
      <c r="E2" s="64"/>
      <c r="F2" s="66"/>
      <c r="G2" s="64"/>
      <c r="H2" s="65"/>
    </row>
    <row r="3" spans="3:8" ht="12.75">
      <c r="C3" t="s">
        <v>73</v>
      </c>
      <c r="E3" s="64"/>
      <c r="F3" s="66"/>
      <c r="G3" s="64"/>
      <c r="H3" s="65"/>
    </row>
    <row r="4" spans="5:8" ht="12.75">
      <c r="E4" s="64"/>
      <c r="F4" s="66"/>
      <c r="G4" s="64"/>
      <c r="H4" s="65"/>
    </row>
    <row r="5" spans="5:8" ht="12.75">
      <c r="E5" s="64"/>
      <c r="F5" s="66"/>
      <c r="G5" s="64"/>
      <c r="H5" s="65"/>
    </row>
    <row r="6" spans="5:8" ht="12.75">
      <c r="E6" s="64"/>
      <c r="F6" s="66"/>
      <c r="G6" s="64"/>
      <c r="H6" s="65"/>
    </row>
    <row r="7" spans="5:8" ht="12.75">
      <c r="E7" s="64"/>
      <c r="F7" s="66"/>
      <c r="G7" s="64"/>
      <c r="H7" s="65"/>
    </row>
    <row r="8" spans="5:8" ht="12.75">
      <c r="E8" s="64"/>
      <c r="F8" s="66"/>
      <c r="G8" s="64"/>
      <c r="H8" s="65"/>
    </row>
    <row r="9" spans="5:8" ht="12.75">
      <c r="E9" s="64"/>
      <c r="F9" s="66"/>
      <c r="G9" s="64"/>
      <c r="H9" s="65"/>
    </row>
    <row r="10" spans="5:8" ht="12.75">
      <c r="E10" s="64"/>
      <c r="F10" s="66"/>
      <c r="G10" s="64"/>
      <c r="H10" s="65"/>
    </row>
    <row r="11" spans="5:7" ht="12.75">
      <c r="E11" s="62"/>
      <c r="F11" s="62"/>
      <c r="G11" s="62"/>
    </row>
    <row r="12" spans="5:7" ht="12.75">
      <c r="E12" s="62"/>
      <c r="F12" s="63"/>
      <c r="G12" s="6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UII</dc:creator>
  <cp:keywords/>
  <dc:description/>
  <cp:lastModifiedBy>profilo</cp:lastModifiedBy>
  <cp:lastPrinted>2000-10-26T13:13:51Z</cp:lastPrinted>
  <dcterms:created xsi:type="dcterms:W3CDTF">1998-01-29T09:32:41Z</dcterms:created>
  <dcterms:modified xsi:type="dcterms:W3CDTF">2000-10-26T15:41:47Z</dcterms:modified>
  <cp:category/>
  <cp:version/>
  <cp:contentType/>
  <cp:contentStatus/>
</cp:coreProperties>
</file>